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MA工作\2021年第二期\翻译及校对\终校及清稿：Gogreen Supercenter\清稿\"/>
    </mc:Choice>
  </mc:AlternateContent>
  <bookViews>
    <workbookView xWindow="0" yWindow="0" windowWidth="28800" windowHeight="12360"/>
  </bookViews>
  <sheets>
    <sheet name="附录A" sheetId="2" r:id="rId1"/>
    <sheet name="APPENDIX A" sheetId="1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2" l="1"/>
  <c r="N54" i="2"/>
  <c r="M54" i="2"/>
  <c r="L54" i="2"/>
  <c r="K54" i="2"/>
  <c r="J54" i="2"/>
  <c r="I54" i="2"/>
  <c r="H54" i="2"/>
  <c r="G54" i="2"/>
  <c r="F54" i="2"/>
  <c r="F53" i="2"/>
  <c r="F55" i="2" s="1"/>
  <c r="O44" i="2"/>
  <c r="N44" i="2"/>
  <c r="M44" i="2"/>
  <c r="L44" i="2"/>
  <c r="K44" i="2"/>
  <c r="J44" i="2"/>
  <c r="I44" i="2"/>
  <c r="H44" i="2"/>
  <c r="G44" i="2"/>
  <c r="F44" i="2"/>
  <c r="O34" i="2"/>
  <c r="N34" i="2"/>
  <c r="M34" i="2"/>
  <c r="L34" i="2"/>
  <c r="K34" i="2"/>
  <c r="J34" i="2"/>
  <c r="I34" i="2"/>
  <c r="H34" i="2"/>
  <c r="G34" i="2"/>
  <c r="F34" i="2"/>
  <c r="F20" i="2"/>
  <c r="M53" i="2" s="1"/>
  <c r="M55" i="2" s="1"/>
  <c r="F19" i="2"/>
  <c r="O43" i="2" s="1"/>
  <c r="O45" i="2" s="1"/>
  <c r="F18" i="2"/>
  <c r="I33" i="2" s="1"/>
  <c r="I35" i="2" s="1"/>
  <c r="G14" i="2"/>
  <c r="F14" i="2"/>
  <c r="H14" i="2" s="1"/>
  <c r="E52" i="2" s="1"/>
  <c r="E55" i="2" s="1"/>
  <c r="G13" i="2"/>
  <c r="F13" i="2"/>
  <c r="H13" i="2" s="1"/>
  <c r="E42" i="2" s="1"/>
  <c r="E45" i="2" s="1"/>
  <c r="G12" i="2"/>
  <c r="F12" i="2"/>
  <c r="F57" i="2"/>
  <c r="F47" i="2"/>
  <c r="F37" i="2"/>
  <c r="H12" i="2" l="1"/>
  <c r="E32" i="2" s="1"/>
  <c r="E35" i="2" s="1"/>
  <c r="J53" i="2"/>
  <c r="J55" i="2" s="1"/>
  <c r="K53" i="2"/>
  <c r="K55" i="2" s="1"/>
  <c r="H43" i="2"/>
  <c r="H45" i="2" s="1"/>
  <c r="N53" i="2"/>
  <c r="N55" i="2" s="1"/>
  <c r="G53" i="2"/>
  <c r="G55" i="2" s="1"/>
  <c r="L43" i="2"/>
  <c r="L45" i="2" s="1"/>
  <c r="O53" i="2"/>
  <c r="O55" i="2" s="1"/>
  <c r="E47" i="2"/>
  <c r="J33" i="2"/>
  <c r="J35" i="2" s="1"/>
  <c r="K33" i="2"/>
  <c r="K35" i="2" s="1"/>
  <c r="L33" i="2"/>
  <c r="L35" i="2" s="1"/>
  <c r="J43" i="2"/>
  <c r="J45" i="2" s="1"/>
  <c r="H53" i="2"/>
  <c r="H55" i="2" s="1"/>
  <c r="I43" i="2"/>
  <c r="I45" i="2" s="1"/>
  <c r="M33" i="2"/>
  <c r="M35" i="2" s="1"/>
  <c r="K43" i="2"/>
  <c r="K45" i="2" s="1"/>
  <c r="I53" i="2"/>
  <c r="I55" i="2" s="1"/>
  <c r="N33" i="2"/>
  <c r="N35" i="2" s="1"/>
  <c r="O33" i="2"/>
  <c r="O35" i="2" s="1"/>
  <c r="H33" i="2"/>
  <c r="H35" i="2" s="1"/>
  <c r="F43" i="2"/>
  <c r="F45" i="2" s="1"/>
  <c r="N43" i="2"/>
  <c r="N45" i="2" s="1"/>
  <c r="L53" i="2"/>
  <c r="L55" i="2" s="1"/>
  <c r="F33" i="2"/>
  <c r="F35" i="2" s="1"/>
  <c r="E37" i="2" s="1"/>
  <c r="G33" i="2"/>
  <c r="G35" i="2" s="1"/>
  <c r="M43" i="2"/>
  <c r="M45" i="2" s="1"/>
  <c r="G43" i="2"/>
  <c r="G45" i="2" s="1"/>
  <c r="G54" i="1"/>
  <c r="H54" i="1"/>
  <c r="I54" i="1"/>
  <c r="J54" i="1"/>
  <c r="K54" i="1"/>
  <c r="L54" i="1"/>
  <c r="M54" i="1"/>
  <c r="N54" i="1"/>
  <c r="O54" i="1"/>
  <c r="F54" i="1"/>
  <c r="G44" i="1"/>
  <c r="H44" i="1"/>
  <c r="I44" i="1"/>
  <c r="J44" i="1"/>
  <c r="K44" i="1"/>
  <c r="L44" i="1"/>
  <c r="M44" i="1"/>
  <c r="N44" i="1"/>
  <c r="O44" i="1"/>
  <c r="F44" i="1"/>
  <c r="G34" i="1"/>
  <c r="H34" i="1"/>
  <c r="I34" i="1"/>
  <c r="J34" i="1"/>
  <c r="K34" i="1"/>
  <c r="L34" i="1"/>
  <c r="M34" i="1"/>
  <c r="N34" i="1"/>
  <c r="O34" i="1"/>
  <c r="F34" i="1"/>
  <c r="F19" i="1"/>
  <c r="G43" i="1" s="1"/>
  <c r="F20" i="1"/>
  <c r="G53" i="1" s="1"/>
  <c r="G55" i="1" s="1"/>
  <c r="F18" i="1"/>
  <c r="H33" i="1" s="1"/>
  <c r="H35" i="1" s="1"/>
  <c r="G14" i="1"/>
  <c r="H14" i="1" s="1"/>
  <c r="E52" i="1" s="1"/>
  <c r="E55" i="1" s="1"/>
  <c r="G13" i="1"/>
  <c r="G12" i="1"/>
  <c r="F13" i="1"/>
  <c r="H13" i="1" s="1"/>
  <c r="E42" i="1" s="1"/>
  <c r="E45" i="1" s="1"/>
  <c r="F14" i="1"/>
  <c r="F12" i="1"/>
  <c r="H12" i="1" s="1"/>
  <c r="E32" i="1" s="1"/>
  <c r="E35" i="1" s="1"/>
  <c r="F37" i="1"/>
  <c r="F57" i="1"/>
  <c r="F47" i="1"/>
  <c r="E57" i="2" l="1"/>
  <c r="F33" i="1"/>
  <c r="F35" i="1" s="1"/>
  <c r="G45" i="1"/>
  <c r="N43" i="1"/>
  <c r="J43" i="1"/>
  <c r="J45" i="1" s="1"/>
  <c r="N53" i="1"/>
  <c r="N55" i="1" s="1"/>
  <c r="J53" i="1"/>
  <c r="J55" i="1" s="1"/>
  <c r="M43" i="1"/>
  <c r="M45" i="1" s="1"/>
  <c r="I43" i="1"/>
  <c r="I45" i="1" s="1"/>
  <c r="M53" i="1"/>
  <c r="M55" i="1" s="1"/>
  <c r="I53" i="1"/>
  <c r="I55" i="1" s="1"/>
  <c r="F43" i="1"/>
  <c r="F45" i="1" s="1"/>
  <c r="L43" i="1"/>
  <c r="L45" i="1" s="1"/>
  <c r="H43" i="1"/>
  <c r="H45" i="1" s="1"/>
  <c r="F53" i="1"/>
  <c r="F55" i="1" s="1"/>
  <c r="L53" i="1"/>
  <c r="L55" i="1" s="1"/>
  <c r="H53" i="1"/>
  <c r="H55" i="1" s="1"/>
  <c r="O43" i="1"/>
  <c r="O45" i="1" s="1"/>
  <c r="K43" i="1"/>
  <c r="K45" i="1" s="1"/>
  <c r="O53" i="1"/>
  <c r="O55" i="1" s="1"/>
  <c r="K53" i="1"/>
  <c r="K55" i="1" s="1"/>
  <c r="O33" i="1"/>
  <c r="O35" i="1" s="1"/>
  <c r="K33" i="1"/>
  <c r="K35" i="1" s="1"/>
  <c r="G33" i="1"/>
  <c r="G35" i="1" s="1"/>
  <c r="M33" i="1"/>
  <c r="M35" i="1" s="1"/>
  <c r="I33" i="1"/>
  <c r="I35" i="1" s="1"/>
  <c r="N33" i="1"/>
  <c r="N35" i="1" s="1"/>
  <c r="J33" i="1"/>
  <c r="J35" i="1" s="1"/>
  <c r="L33" i="1"/>
  <c r="L35" i="1" s="1"/>
  <c r="N45" i="1"/>
  <c r="E37" i="1" l="1"/>
  <c r="E57" i="1"/>
  <c r="E47" i="1"/>
</calcChain>
</file>

<file path=xl/sharedStrings.xml><?xml version="1.0" encoding="utf-8"?>
<sst xmlns="http://schemas.openxmlformats.org/spreadsheetml/2006/main" count="110" uniqueCount="57">
  <si>
    <t>Luminaire Prices</t>
  </si>
  <si>
    <t>Alternate</t>
  </si>
  <si>
    <t>LED</t>
  </si>
  <si>
    <t>Per Pole</t>
  </si>
  <si>
    <t># of Poles</t>
  </si>
  <si>
    <t>Total Pole</t>
  </si>
  <si>
    <t>Cost</t>
  </si>
  <si>
    <t>Luminaire</t>
  </si>
  <si>
    <t>Prices</t>
  </si>
  <si>
    <t>Total</t>
  </si>
  <si>
    <t>Costs</t>
  </si>
  <si>
    <t>Total Electricity Costs</t>
  </si>
  <si>
    <t>$/kWh</t>
  </si>
  <si>
    <t>kWh</t>
  </si>
  <si>
    <t>Annual</t>
  </si>
  <si>
    <t>Annual Maintenance Costs</t>
  </si>
  <si>
    <t>Cost of capital</t>
  </si>
  <si>
    <t>t</t>
  </si>
  <si>
    <t xml:space="preserve"> </t>
  </si>
  <si>
    <t>Annual electricity costs</t>
  </si>
  <si>
    <t>Annual maintenance costs</t>
  </si>
  <si>
    <t>LED Lighting Cost Analysis</t>
  </si>
  <si>
    <t>GoGreen Supercenter - Energy Savings and Parking Lot Lighiting System Case</t>
  </si>
  <si>
    <t>Typical</t>
  </si>
  <si>
    <t>NPV (Typical)</t>
  </si>
  <si>
    <t>NPV (Alternate)</t>
  </si>
  <si>
    <t>NPV (LED)</t>
  </si>
  <si>
    <t xml:space="preserve">  Total Life Cycle costs</t>
  </si>
  <si>
    <t>Total Installation Costs (including Luminaire costs)</t>
  </si>
  <si>
    <t>Total Installation costs</t>
  </si>
  <si>
    <t>绿色未来购物中心：节能和停车场照明系统</t>
  </si>
  <si>
    <t>LED照明成本分析</t>
    <phoneticPr fontId="3" type="noConversion"/>
  </si>
  <si>
    <t>资本成本</t>
    <phoneticPr fontId="3" type="noConversion"/>
  </si>
  <si>
    <t>灯具价格</t>
    <phoneticPr fontId="3" type="noConversion"/>
  </si>
  <si>
    <t>典型</t>
    <phoneticPr fontId="3" type="noConversion"/>
  </si>
  <si>
    <t>替代</t>
    <phoneticPr fontId="3" type="noConversion"/>
  </si>
  <si>
    <t>LED</t>
    <phoneticPr fontId="3" type="noConversion"/>
  </si>
  <si>
    <t>灯杆数量</t>
    <phoneticPr fontId="3" type="noConversion"/>
  </si>
  <si>
    <t>每个灯杆</t>
    <phoneticPr fontId="3" type="noConversion"/>
  </si>
  <si>
    <t>灯杆成本总额</t>
    <phoneticPr fontId="3" type="noConversion"/>
  </si>
  <si>
    <t>灯具价格</t>
    <phoneticPr fontId="3" type="noConversion"/>
  </si>
  <si>
    <t>总成本</t>
    <phoneticPr fontId="3" type="noConversion"/>
  </si>
  <si>
    <t>电力成本总额</t>
    <phoneticPr fontId="3" type="noConversion"/>
  </si>
  <si>
    <t>年度千瓦时</t>
    <phoneticPr fontId="3" type="noConversion"/>
  </si>
  <si>
    <t>美元/千万时</t>
    <phoneticPr fontId="3" type="noConversion"/>
  </si>
  <si>
    <t>年度成本</t>
    <phoneticPr fontId="3" type="noConversion"/>
  </si>
  <si>
    <t>年度维护成本</t>
    <phoneticPr fontId="3" type="noConversion"/>
  </si>
  <si>
    <t>安装成本总额</t>
    <phoneticPr fontId="3" type="noConversion"/>
  </si>
  <si>
    <t>安装成本总额（含灯具成本）</t>
  </si>
  <si>
    <t>年度电力成本</t>
    <phoneticPr fontId="3" type="noConversion"/>
  </si>
  <si>
    <t xml:space="preserve">    生命周期总成本</t>
    <phoneticPr fontId="3" type="noConversion"/>
  </si>
  <si>
    <t>NPV（典型）</t>
    <phoneticPr fontId="3" type="noConversion"/>
  </si>
  <si>
    <t>替代设计方案</t>
    <phoneticPr fontId="3" type="noConversion"/>
  </si>
  <si>
    <t>典型设计方案</t>
    <phoneticPr fontId="3" type="noConversion"/>
  </si>
  <si>
    <t>LED设计方案</t>
    <phoneticPr fontId="3" type="noConversion"/>
  </si>
  <si>
    <t>NPV（替代）</t>
    <phoneticPr fontId="3" type="noConversion"/>
  </si>
  <si>
    <t>NPV（LED）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</si>
</sst>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??_);_(@_)"/>
    <numFmt numFmtId="179" formatCode="_(* #,##0_);_(* \(#,##0\);_(* &quot;-&quot;??_);_(@_)"/>
  </numFmts>
  <fonts count="4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76" fontId="0" fillId="0" borderId="0" xfId="2" applyFont="1"/>
    <xf numFmtId="178" fontId="0" fillId="0" borderId="0" xfId="2" applyNumberFormat="1" applyFont="1"/>
    <xf numFmtId="0" fontId="0" fillId="0" borderId="1" xfId="0" applyBorder="1"/>
    <xf numFmtId="0" fontId="0" fillId="0" borderId="0" xfId="0" applyAlignment="1">
      <alignment horizontal="right"/>
    </xf>
    <xf numFmtId="178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79" fontId="0" fillId="0" borderId="0" xfId="1" applyNumberFormat="1" applyFont="1"/>
    <xf numFmtId="9" fontId="0" fillId="0" borderId="0" xfId="0" applyNumberFormat="1"/>
    <xf numFmtId="176" fontId="0" fillId="0" borderId="0" xfId="0" applyNumberFormat="1"/>
    <xf numFmtId="0" fontId="0" fillId="0" borderId="0" xfId="0" quotePrefix="1"/>
    <xf numFmtId="176" fontId="0" fillId="0" borderId="1" xfId="0" applyNumberFormat="1" applyBorder="1"/>
    <xf numFmtId="178" fontId="0" fillId="0" borderId="2" xfId="0" applyNumberFormat="1" applyBorder="1"/>
    <xf numFmtId="176" fontId="0" fillId="0" borderId="3" xfId="0" applyNumberFormat="1" applyBorder="1"/>
  </cellXfs>
  <cellStyles count="3">
    <cellStyle name="常规" xfId="0" builtinId="0"/>
    <cellStyle name="货币" xfId="2" builtin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tabSelected="1" topLeftCell="A25" workbookViewId="0">
      <selection activeCell="F37" sqref="F37"/>
    </sheetView>
  </sheetViews>
  <sheetFormatPr defaultRowHeight="14" x14ac:dyDescent="0.3"/>
  <cols>
    <col min="3" max="3" width="28.08203125" customWidth="1"/>
    <col min="4" max="4" width="11.58203125" bestFit="1" customWidth="1"/>
    <col min="5" max="5" width="12.58203125" bestFit="1" customWidth="1"/>
    <col min="6" max="15" width="11.58203125" bestFit="1" customWidth="1"/>
  </cols>
  <sheetData>
    <row r="1" spans="1:8" x14ac:dyDescent="0.3">
      <c r="A1" s="1" t="s">
        <v>30</v>
      </c>
    </row>
    <row r="2" spans="1:8" x14ac:dyDescent="0.3">
      <c r="A2" s="1" t="s">
        <v>31</v>
      </c>
    </row>
    <row r="3" spans="1:8" x14ac:dyDescent="0.3">
      <c r="A3" t="s">
        <v>32</v>
      </c>
      <c r="D3" s="14">
        <v>0.06</v>
      </c>
    </row>
    <row r="5" spans="1:8" x14ac:dyDescent="0.3">
      <c r="A5" s="7" t="s">
        <v>33</v>
      </c>
      <c r="B5" s="7"/>
    </row>
    <row r="6" spans="1:8" x14ac:dyDescent="0.3">
      <c r="A6" t="s">
        <v>34</v>
      </c>
      <c r="D6" s="3">
        <v>41000</v>
      </c>
    </row>
    <row r="7" spans="1:8" x14ac:dyDescent="0.3">
      <c r="A7" t="s">
        <v>35</v>
      </c>
      <c r="D7" s="3">
        <v>51000</v>
      </c>
    </row>
    <row r="8" spans="1:8" x14ac:dyDescent="0.3">
      <c r="A8" t="s">
        <v>36</v>
      </c>
      <c r="D8" s="3">
        <v>94000</v>
      </c>
    </row>
    <row r="9" spans="1:8" x14ac:dyDescent="0.3">
      <c r="D9" s="3"/>
    </row>
    <row r="10" spans="1:8" x14ac:dyDescent="0.3">
      <c r="D10" s="5"/>
      <c r="E10" s="5"/>
      <c r="F10" s="10"/>
      <c r="G10" s="10"/>
      <c r="H10" s="11"/>
    </row>
    <row r="11" spans="1:8" x14ac:dyDescent="0.3">
      <c r="A11" s="7" t="s">
        <v>48</v>
      </c>
      <c r="B11" s="7"/>
      <c r="C11" s="7"/>
      <c r="D11" s="8" t="s">
        <v>37</v>
      </c>
      <c r="E11" s="8" t="s">
        <v>38</v>
      </c>
      <c r="F11" s="9" t="s">
        <v>39</v>
      </c>
      <c r="G11" s="9" t="s">
        <v>40</v>
      </c>
      <c r="H11" s="9" t="s">
        <v>41</v>
      </c>
    </row>
    <row r="12" spans="1:8" x14ac:dyDescent="0.3">
      <c r="A12" t="s">
        <v>34</v>
      </c>
      <c r="D12">
        <v>23</v>
      </c>
      <c r="E12" s="3">
        <v>1600</v>
      </c>
      <c r="F12" s="3">
        <f>D12*E12</f>
        <v>36800</v>
      </c>
      <c r="G12" s="6">
        <f>D6</f>
        <v>41000</v>
      </c>
      <c r="H12" s="6">
        <f>F12+G12</f>
        <v>77800</v>
      </c>
    </row>
    <row r="13" spans="1:8" x14ac:dyDescent="0.3">
      <c r="A13" t="s">
        <v>35</v>
      </c>
      <c r="D13">
        <v>33</v>
      </c>
      <c r="E13" s="3">
        <v>1600</v>
      </c>
      <c r="F13" s="3">
        <f t="shared" ref="F13:F14" si="0">D13*E13</f>
        <v>52800</v>
      </c>
      <c r="G13" s="6">
        <f>D7</f>
        <v>51000</v>
      </c>
      <c r="H13" s="6">
        <f t="shared" ref="H13:H14" si="1">F13+G13</f>
        <v>103800</v>
      </c>
    </row>
    <row r="14" spans="1:8" x14ac:dyDescent="0.3">
      <c r="A14" t="s">
        <v>36</v>
      </c>
      <c r="D14">
        <v>33</v>
      </c>
      <c r="E14" s="3">
        <v>1600</v>
      </c>
      <c r="F14" s="3">
        <f t="shared" si="0"/>
        <v>52800</v>
      </c>
      <c r="G14" s="6">
        <f>D8</f>
        <v>94000</v>
      </c>
      <c r="H14" s="6">
        <f t="shared" si="1"/>
        <v>146800</v>
      </c>
    </row>
    <row r="16" spans="1:8" x14ac:dyDescent="0.3">
      <c r="A16" s="12"/>
      <c r="B16" s="12"/>
      <c r="C16" s="12"/>
      <c r="D16" s="11"/>
      <c r="E16" s="11"/>
      <c r="F16" s="11"/>
    </row>
    <row r="17" spans="1:15" x14ac:dyDescent="0.3">
      <c r="A17" s="7" t="s">
        <v>42</v>
      </c>
      <c r="B17" s="7"/>
      <c r="C17" s="7"/>
      <c r="D17" s="9" t="s">
        <v>43</v>
      </c>
      <c r="E17" s="9" t="s">
        <v>44</v>
      </c>
      <c r="F17" s="9" t="s">
        <v>45</v>
      </c>
    </row>
    <row r="18" spans="1:15" x14ac:dyDescent="0.3">
      <c r="A18" t="s">
        <v>34</v>
      </c>
      <c r="D18" s="13">
        <v>233000</v>
      </c>
      <c r="E18">
        <v>0.09</v>
      </c>
      <c r="F18" s="2">
        <f>D18*E18</f>
        <v>20970</v>
      </c>
    </row>
    <row r="19" spans="1:15" x14ac:dyDescent="0.3">
      <c r="A19" t="s">
        <v>35</v>
      </c>
      <c r="D19" s="13">
        <v>161000</v>
      </c>
      <c r="E19">
        <v>0.09</v>
      </c>
      <c r="F19" s="2">
        <f t="shared" ref="F19:F20" si="2">D19*E19</f>
        <v>14490</v>
      </c>
    </row>
    <row r="20" spans="1:15" x14ac:dyDescent="0.3">
      <c r="A20" t="s">
        <v>36</v>
      </c>
      <c r="D20" s="13">
        <v>98000</v>
      </c>
      <c r="E20">
        <v>0.09</v>
      </c>
      <c r="F20" s="2">
        <f t="shared" si="2"/>
        <v>8820</v>
      </c>
    </row>
    <row r="21" spans="1:15" x14ac:dyDescent="0.3">
      <c r="D21" s="13"/>
      <c r="F21" s="2"/>
    </row>
    <row r="23" spans="1:15" x14ac:dyDescent="0.3">
      <c r="D23" s="11"/>
    </row>
    <row r="24" spans="1:15" x14ac:dyDescent="0.3">
      <c r="A24" s="7" t="s">
        <v>46</v>
      </c>
      <c r="B24" s="7"/>
      <c r="C24" s="7"/>
      <c r="D24" s="9" t="s">
        <v>45</v>
      </c>
    </row>
    <row r="25" spans="1:15" x14ac:dyDescent="0.3">
      <c r="A25" t="s">
        <v>34</v>
      </c>
      <c r="D25" s="2">
        <v>3476</v>
      </c>
    </row>
    <row r="26" spans="1:15" x14ac:dyDescent="0.3">
      <c r="A26" t="s">
        <v>35</v>
      </c>
      <c r="D26" s="2">
        <v>5476</v>
      </c>
    </row>
    <row r="27" spans="1:15" x14ac:dyDescent="0.3">
      <c r="A27" t="s">
        <v>36</v>
      </c>
      <c r="D27" s="2">
        <v>1840</v>
      </c>
    </row>
    <row r="30" spans="1:15" x14ac:dyDescent="0.3">
      <c r="D30" t="s">
        <v>17</v>
      </c>
      <c r="E30">
        <v>0</v>
      </c>
      <c r="F30">
        <v>1</v>
      </c>
      <c r="G30">
        <v>2</v>
      </c>
      <c r="H30">
        <v>3</v>
      </c>
      <c r="I30">
        <v>4</v>
      </c>
      <c r="J30">
        <v>5</v>
      </c>
      <c r="K30">
        <v>6</v>
      </c>
      <c r="L30">
        <v>7</v>
      </c>
      <c r="M30">
        <v>8</v>
      </c>
      <c r="N30">
        <v>9</v>
      </c>
      <c r="O30">
        <v>10</v>
      </c>
    </row>
    <row r="31" spans="1:15" x14ac:dyDescent="0.3">
      <c r="A31" s="1" t="s">
        <v>53</v>
      </c>
      <c r="E31" s="6" t="s">
        <v>18</v>
      </c>
    </row>
    <row r="32" spans="1:15" x14ac:dyDescent="0.3">
      <c r="A32" t="s">
        <v>47</v>
      </c>
      <c r="E32" s="6">
        <f>H12</f>
        <v>77800</v>
      </c>
    </row>
    <row r="33" spans="1:15" x14ac:dyDescent="0.3">
      <c r="A33" t="s">
        <v>49</v>
      </c>
      <c r="F33" s="15">
        <f>$F$18</f>
        <v>20970</v>
      </c>
      <c r="G33" s="15">
        <f t="shared" ref="G33:O33" si="3">$F$18</f>
        <v>20970</v>
      </c>
      <c r="H33" s="15">
        <f t="shared" si="3"/>
        <v>20970</v>
      </c>
      <c r="I33" s="15">
        <f t="shared" si="3"/>
        <v>20970</v>
      </c>
      <c r="J33" s="15">
        <f t="shared" si="3"/>
        <v>20970</v>
      </c>
      <c r="K33" s="15">
        <f t="shared" si="3"/>
        <v>20970</v>
      </c>
      <c r="L33" s="15">
        <f t="shared" si="3"/>
        <v>20970</v>
      </c>
      <c r="M33" s="15">
        <f t="shared" si="3"/>
        <v>20970</v>
      </c>
      <c r="N33" s="15">
        <f t="shared" si="3"/>
        <v>20970</v>
      </c>
      <c r="O33" s="15">
        <f t="shared" si="3"/>
        <v>20970</v>
      </c>
    </row>
    <row r="34" spans="1:15" x14ac:dyDescent="0.3">
      <c r="A34" t="s">
        <v>46</v>
      </c>
      <c r="E34" s="4"/>
      <c r="F34" s="17">
        <f>$D$25</f>
        <v>3476</v>
      </c>
      <c r="G34" s="17">
        <f t="shared" ref="G34:O34" si="4">$D$25</f>
        <v>3476</v>
      </c>
      <c r="H34" s="17">
        <f t="shared" si="4"/>
        <v>3476</v>
      </c>
      <c r="I34" s="17">
        <f t="shared" si="4"/>
        <v>3476</v>
      </c>
      <c r="J34" s="17">
        <f t="shared" si="4"/>
        <v>3476</v>
      </c>
      <c r="K34" s="17">
        <f t="shared" si="4"/>
        <v>3476</v>
      </c>
      <c r="L34" s="17">
        <f t="shared" si="4"/>
        <v>3476</v>
      </c>
      <c r="M34" s="17">
        <f t="shared" si="4"/>
        <v>3476</v>
      </c>
      <c r="N34" s="17">
        <f t="shared" si="4"/>
        <v>3476</v>
      </c>
      <c r="O34" s="17">
        <f t="shared" si="4"/>
        <v>3476</v>
      </c>
    </row>
    <row r="35" spans="1:15" ht="14.5" thickBot="1" x14ac:dyDescent="0.35">
      <c r="A35" s="16" t="s">
        <v>50</v>
      </c>
      <c r="E35" s="18">
        <f>SUM(E32:E34)</f>
        <v>77800</v>
      </c>
      <c r="F35" s="18">
        <f t="shared" ref="F35:O35" si="5">SUM(F32:F34)</f>
        <v>24446</v>
      </c>
      <c r="G35" s="18">
        <f t="shared" si="5"/>
        <v>24446</v>
      </c>
      <c r="H35" s="18">
        <f t="shared" si="5"/>
        <v>24446</v>
      </c>
      <c r="I35" s="18">
        <f t="shared" si="5"/>
        <v>24446</v>
      </c>
      <c r="J35" s="18">
        <f t="shared" si="5"/>
        <v>24446</v>
      </c>
      <c r="K35" s="18">
        <f t="shared" si="5"/>
        <v>24446</v>
      </c>
      <c r="L35" s="18">
        <f t="shared" si="5"/>
        <v>24446</v>
      </c>
      <c r="M35" s="18">
        <f t="shared" si="5"/>
        <v>24446</v>
      </c>
      <c r="N35" s="18">
        <f t="shared" si="5"/>
        <v>24446</v>
      </c>
      <c r="O35" s="18">
        <f t="shared" si="5"/>
        <v>24446</v>
      </c>
    </row>
    <row r="36" spans="1:15" ht="14.5" thickTop="1" x14ac:dyDescent="0.3"/>
    <row r="37" spans="1:15" ht="14.5" thickBot="1" x14ac:dyDescent="0.35">
      <c r="A37" t="s">
        <v>51</v>
      </c>
      <c r="E37" s="19">
        <f>NPV(D3,F35:O35)+E35</f>
        <v>257724.68805888359</v>
      </c>
      <c r="F37" t="str">
        <f ca="1">_xlfn.FORMULATEXT(E37)</f>
        <v>=NPV(D3,F35:O35)+E35</v>
      </c>
    </row>
    <row r="38" spans="1:15" ht="14.5" thickTop="1" x14ac:dyDescent="0.3"/>
    <row r="40" spans="1:15" x14ac:dyDescent="0.3">
      <c r="D40" t="s">
        <v>17</v>
      </c>
      <c r="E40">
        <v>0</v>
      </c>
      <c r="F40">
        <v>1</v>
      </c>
      <c r="G40">
        <v>2</v>
      </c>
      <c r="H40">
        <v>3</v>
      </c>
      <c r="I40">
        <v>4</v>
      </c>
      <c r="J40">
        <v>5</v>
      </c>
      <c r="K40">
        <v>6</v>
      </c>
      <c r="L40">
        <v>7</v>
      </c>
      <c r="M40">
        <v>8</v>
      </c>
      <c r="N40">
        <v>9</v>
      </c>
      <c r="O40">
        <v>10</v>
      </c>
    </row>
    <row r="41" spans="1:15" x14ac:dyDescent="0.3">
      <c r="A41" s="1" t="s">
        <v>52</v>
      </c>
      <c r="E41" s="6" t="s">
        <v>18</v>
      </c>
    </row>
    <row r="42" spans="1:15" x14ac:dyDescent="0.3">
      <c r="A42" t="s">
        <v>47</v>
      </c>
      <c r="E42" s="6">
        <f>H13</f>
        <v>103800</v>
      </c>
    </row>
    <row r="43" spans="1:15" x14ac:dyDescent="0.3">
      <c r="A43" t="s">
        <v>49</v>
      </c>
      <c r="F43" s="15">
        <f>$F$19</f>
        <v>14490</v>
      </c>
      <c r="G43" s="15">
        <f t="shared" ref="G43:O43" si="6">$F$19</f>
        <v>14490</v>
      </c>
      <c r="H43" s="15">
        <f t="shared" si="6"/>
        <v>14490</v>
      </c>
      <c r="I43" s="15">
        <f t="shared" si="6"/>
        <v>14490</v>
      </c>
      <c r="J43" s="15">
        <f t="shared" si="6"/>
        <v>14490</v>
      </c>
      <c r="K43" s="15">
        <f t="shared" si="6"/>
        <v>14490</v>
      </c>
      <c r="L43" s="15">
        <f t="shared" si="6"/>
        <v>14490</v>
      </c>
      <c r="M43" s="15">
        <f t="shared" si="6"/>
        <v>14490</v>
      </c>
      <c r="N43" s="15">
        <f t="shared" si="6"/>
        <v>14490</v>
      </c>
      <c r="O43" s="15">
        <f t="shared" si="6"/>
        <v>14490</v>
      </c>
    </row>
    <row r="44" spans="1:15" x14ac:dyDescent="0.3">
      <c r="A44" t="s">
        <v>46</v>
      </c>
      <c r="E44" s="4"/>
      <c r="F44" s="17">
        <f>$D$26</f>
        <v>5476</v>
      </c>
      <c r="G44" s="17">
        <f t="shared" ref="G44:O44" si="7">$D$26</f>
        <v>5476</v>
      </c>
      <c r="H44" s="17">
        <f t="shared" si="7"/>
        <v>5476</v>
      </c>
      <c r="I44" s="17">
        <f t="shared" si="7"/>
        <v>5476</v>
      </c>
      <c r="J44" s="17">
        <f t="shared" si="7"/>
        <v>5476</v>
      </c>
      <c r="K44" s="17">
        <f t="shared" si="7"/>
        <v>5476</v>
      </c>
      <c r="L44" s="17">
        <f t="shared" si="7"/>
        <v>5476</v>
      </c>
      <c r="M44" s="17">
        <f t="shared" si="7"/>
        <v>5476</v>
      </c>
      <c r="N44" s="17">
        <f t="shared" si="7"/>
        <v>5476</v>
      </c>
      <c r="O44" s="17">
        <f t="shared" si="7"/>
        <v>5476</v>
      </c>
    </row>
    <row r="45" spans="1:15" ht="14.5" thickBot="1" x14ac:dyDescent="0.35">
      <c r="A45" s="16" t="s">
        <v>50</v>
      </c>
      <c r="E45" s="18">
        <f>SUM(E42:E44)</f>
        <v>103800</v>
      </c>
      <c r="F45" s="18">
        <f t="shared" ref="F45:O45" si="8">SUM(F42:F44)</f>
        <v>19966</v>
      </c>
      <c r="G45" s="18">
        <f t="shared" si="8"/>
        <v>19966</v>
      </c>
      <c r="H45" s="18">
        <f t="shared" si="8"/>
        <v>19966</v>
      </c>
      <c r="I45" s="18">
        <f t="shared" si="8"/>
        <v>19966</v>
      </c>
      <c r="J45" s="18">
        <f t="shared" si="8"/>
        <v>19966</v>
      </c>
      <c r="K45" s="18">
        <f t="shared" si="8"/>
        <v>19966</v>
      </c>
      <c r="L45" s="18">
        <f t="shared" si="8"/>
        <v>19966</v>
      </c>
      <c r="M45" s="18">
        <f t="shared" si="8"/>
        <v>19966</v>
      </c>
      <c r="N45" s="18">
        <f t="shared" si="8"/>
        <v>19966</v>
      </c>
      <c r="O45" s="18">
        <f t="shared" si="8"/>
        <v>19966</v>
      </c>
    </row>
    <row r="46" spans="1:15" ht="14.5" thickTop="1" x14ac:dyDescent="0.3"/>
    <row r="47" spans="1:15" ht="14.5" thickBot="1" x14ac:dyDescent="0.35">
      <c r="A47" t="s">
        <v>55</v>
      </c>
      <c r="E47" s="19">
        <f>NPV(D3,F45:O45)+E45</f>
        <v>250751.49806854577</v>
      </c>
      <c r="F47" t="str">
        <f ca="1">_xlfn.FORMULATEXT(E47)</f>
        <v>=NPV(D3,F45:O45)+E45</v>
      </c>
    </row>
    <row r="48" spans="1:15" ht="14.5" thickTop="1" x14ac:dyDescent="0.3"/>
    <row r="50" spans="1:15" x14ac:dyDescent="0.3">
      <c r="D50" t="s">
        <v>17</v>
      </c>
      <c r="E50">
        <v>0</v>
      </c>
      <c r="F50">
        <v>1</v>
      </c>
      <c r="G50">
        <v>2</v>
      </c>
      <c r="H50">
        <v>3</v>
      </c>
      <c r="I50">
        <v>4</v>
      </c>
      <c r="J50">
        <v>5</v>
      </c>
      <c r="K50">
        <v>6</v>
      </c>
      <c r="L50">
        <v>7</v>
      </c>
      <c r="M50">
        <v>8</v>
      </c>
      <c r="N50">
        <v>9</v>
      </c>
      <c r="O50">
        <v>10</v>
      </c>
    </row>
    <row r="51" spans="1:15" x14ac:dyDescent="0.3">
      <c r="A51" s="1" t="s">
        <v>54</v>
      </c>
      <c r="E51" s="6" t="s">
        <v>18</v>
      </c>
    </row>
    <row r="52" spans="1:15" x14ac:dyDescent="0.3">
      <c r="A52" t="s">
        <v>47</v>
      </c>
      <c r="E52" s="6">
        <f>H14</f>
        <v>146800</v>
      </c>
    </row>
    <row r="53" spans="1:15" x14ac:dyDescent="0.3">
      <c r="A53" t="s">
        <v>49</v>
      </c>
      <c r="F53" s="15">
        <f>$F$20</f>
        <v>8820</v>
      </c>
      <c r="G53" s="15">
        <f t="shared" ref="G53:O53" si="9">$F$20</f>
        <v>8820</v>
      </c>
      <c r="H53" s="15">
        <f t="shared" si="9"/>
        <v>8820</v>
      </c>
      <c r="I53" s="15">
        <f t="shared" si="9"/>
        <v>8820</v>
      </c>
      <c r="J53" s="15">
        <f t="shared" si="9"/>
        <v>8820</v>
      </c>
      <c r="K53" s="15">
        <f t="shared" si="9"/>
        <v>8820</v>
      </c>
      <c r="L53" s="15">
        <f t="shared" si="9"/>
        <v>8820</v>
      </c>
      <c r="M53" s="15">
        <f t="shared" si="9"/>
        <v>8820</v>
      </c>
      <c r="N53" s="15">
        <f t="shared" si="9"/>
        <v>8820</v>
      </c>
      <c r="O53" s="15">
        <f t="shared" si="9"/>
        <v>8820</v>
      </c>
    </row>
    <row r="54" spans="1:15" x14ac:dyDescent="0.3">
      <c r="A54" t="s">
        <v>46</v>
      </c>
      <c r="E54" s="4"/>
      <c r="F54" s="17">
        <f>$D$27</f>
        <v>1840</v>
      </c>
      <c r="G54" s="17">
        <f t="shared" ref="G54:O54" si="10">$D$27</f>
        <v>1840</v>
      </c>
      <c r="H54" s="17">
        <f t="shared" si="10"/>
        <v>1840</v>
      </c>
      <c r="I54" s="17">
        <f t="shared" si="10"/>
        <v>1840</v>
      </c>
      <c r="J54" s="17">
        <f t="shared" si="10"/>
        <v>1840</v>
      </c>
      <c r="K54" s="17">
        <f t="shared" si="10"/>
        <v>1840</v>
      </c>
      <c r="L54" s="17">
        <f t="shared" si="10"/>
        <v>1840</v>
      </c>
      <c r="M54" s="17">
        <f t="shared" si="10"/>
        <v>1840</v>
      </c>
      <c r="N54" s="17">
        <f t="shared" si="10"/>
        <v>1840</v>
      </c>
      <c r="O54" s="17">
        <f t="shared" si="10"/>
        <v>1840</v>
      </c>
    </row>
    <row r="55" spans="1:15" ht="14.5" thickBot="1" x14ac:dyDescent="0.35">
      <c r="A55" s="16" t="s">
        <v>50</v>
      </c>
      <c r="E55" s="18">
        <f>SUM(E52:E54)</f>
        <v>146800</v>
      </c>
      <c r="F55" s="18">
        <f t="shared" ref="F55:O55" si="11">SUM(F52:F54)</f>
        <v>10660</v>
      </c>
      <c r="G55" s="18">
        <f t="shared" si="11"/>
        <v>10660</v>
      </c>
      <c r="H55" s="18">
        <f t="shared" si="11"/>
        <v>10660</v>
      </c>
      <c r="I55" s="18">
        <f t="shared" si="11"/>
        <v>10660</v>
      </c>
      <c r="J55" s="18">
        <f t="shared" si="11"/>
        <v>10660</v>
      </c>
      <c r="K55" s="18">
        <f t="shared" si="11"/>
        <v>10660</v>
      </c>
      <c r="L55" s="18">
        <f t="shared" si="11"/>
        <v>10660</v>
      </c>
      <c r="M55" s="18">
        <f t="shared" si="11"/>
        <v>10660</v>
      </c>
      <c r="N55" s="18">
        <f t="shared" si="11"/>
        <v>10660</v>
      </c>
      <c r="O55" s="18">
        <f t="shared" si="11"/>
        <v>10660</v>
      </c>
    </row>
    <row r="56" spans="1:15" ht="14.5" thickTop="1" x14ac:dyDescent="0.3"/>
    <row r="57" spans="1:15" ht="14.5" thickBot="1" x14ac:dyDescent="0.35">
      <c r="A57" t="s">
        <v>56</v>
      </c>
      <c r="E57" s="19">
        <f>NPV(D3,F55:O55)+E55</f>
        <v>225258.52796808066</v>
      </c>
      <c r="F57" t="str">
        <f ca="1">_xlfn.FORMULATEXT(E57)</f>
        <v>=NPV(D3,F55:O55)+E55</v>
      </c>
    </row>
    <row r="58" spans="1:15" ht="14.5" thickTop="1" x14ac:dyDescent="0.3"/>
  </sheetData>
  <phoneticPr fontId="3" type="noConversion"/>
  <printOptions headings="1" gridLines="1"/>
  <pageMargins left="0.7" right="0.7" top="0.75" bottom="0.75" header="0.3" footer="0.3"/>
  <pageSetup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workbookViewId="0">
      <selection activeCell="C38" sqref="C38"/>
    </sheetView>
  </sheetViews>
  <sheetFormatPr defaultRowHeight="14" x14ac:dyDescent="0.3"/>
  <cols>
    <col min="3" max="3" width="28.08203125" customWidth="1"/>
    <col min="4" max="4" width="11.58203125" bestFit="1" customWidth="1"/>
    <col min="5" max="5" width="12.58203125" bestFit="1" customWidth="1"/>
    <col min="6" max="15" width="11.58203125" bestFit="1" customWidth="1"/>
  </cols>
  <sheetData>
    <row r="1" spans="1:8" x14ac:dyDescent="0.3">
      <c r="A1" s="1" t="s">
        <v>22</v>
      </c>
    </row>
    <row r="2" spans="1:8" x14ac:dyDescent="0.3">
      <c r="A2" s="1" t="s">
        <v>21</v>
      </c>
    </row>
    <row r="3" spans="1:8" x14ac:dyDescent="0.3">
      <c r="A3" t="s">
        <v>16</v>
      </c>
      <c r="D3" s="14">
        <v>0.06</v>
      </c>
    </row>
    <row r="5" spans="1:8" x14ac:dyDescent="0.3">
      <c r="A5" s="7" t="s">
        <v>0</v>
      </c>
      <c r="B5" s="7"/>
    </row>
    <row r="6" spans="1:8" x14ac:dyDescent="0.3">
      <c r="A6" t="s">
        <v>23</v>
      </c>
      <c r="D6" s="3">
        <v>41000</v>
      </c>
    </row>
    <row r="7" spans="1:8" x14ac:dyDescent="0.3">
      <c r="A7" t="s">
        <v>1</v>
      </c>
      <c r="D7" s="3">
        <v>51000</v>
      </c>
    </row>
    <row r="8" spans="1:8" x14ac:dyDescent="0.3">
      <c r="A8" t="s">
        <v>2</v>
      </c>
      <c r="D8" s="3">
        <v>94000</v>
      </c>
    </row>
    <row r="9" spans="1:8" x14ac:dyDescent="0.3">
      <c r="D9" s="3"/>
    </row>
    <row r="10" spans="1:8" x14ac:dyDescent="0.3">
      <c r="D10" s="5"/>
      <c r="E10" s="5"/>
      <c r="F10" s="10" t="s">
        <v>5</v>
      </c>
      <c r="G10" s="10" t="s">
        <v>7</v>
      </c>
      <c r="H10" s="11" t="s">
        <v>9</v>
      </c>
    </row>
    <row r="11" spans="1:8" x14ac:dyDescent="0.3">
      <c r="A11" s="7" t="s">
        <v>28</v>
      </c>
      <c r="B11" s="7"/>
      <c r="C11" s="7"/>
      <c r="D11" s="8" t="s">
        <v>4</v>
      </c>
      <c r="E11" s="8" t="s">
        <v>3</v>
      </c>
      <c r="F11" s="9" t="s">
        <v>6</v>
      </c>
      <c r="G11" s="9" t="s">
        <v>8</v>
      </c>
      <c r="H11" s="9" t="s">
        <v>10</v>
      </c>
    </row>
    <row r="12" spans="1:8" x14ac:dyDescent="0.3">
      <c r="A12" t="s">
        <v>23</v>
      </c>
      <c r="D12">
        <v>23</v>
      </c>
      <c r="E12" s="3">
        <v>1600</v>
      </c>
      <c r="F12" s="3">
        <f>D12*E12</f>
        <v>36800</v>
      </c>
      <c r="G12" s="6">
        <f>D6</f>
        <v>41000</v>
      </c>
      <c r="H12" s="6">
        <f>F12+G12</f>
        <v>77800</v>
      </c>
    </row>
    <row r="13" spans="1:8" x14ac:dyDescent="0.3">
      <c r="A13" t="s">
        <v>1</v>
      </c>
      <c r="D13">
        <v>33</v>
      </c>
      <c r="E13" s="3">
        <v>1600</v>
      </c>
      <c r="F13" s="3">
        <f t="shared" ref="F13:F14" si="0">D13*E13</f>
        <v>52800</v>
      </c>
      <c r="G13" s="6">
        <f>D7</f>
        <v>51000</v>
      </c>
      <c r="H13" s="6">
        <f t="shared" ref="H13:H14" si="1">F13+G13</f>
        <v>103800</v>
      </c>
    </row>
    <row r="14" spans="1:8" x14ac:dyDescent="0.3">
      <c r="A14" t="s">
        <v>2</v>
      </c>
      <c r="D14">
        <v>33</v>
      </c>
      <c r="E14" s="3">
        <v>1600</v>
      </c>
      <c r="F14" s="3">
        <f t="shared" si="0"/>
        <v>52800</v>
      </c>
      <c r="G14" s="6">
        <f>D8</f>
        <v>94000</v>
      </c>
      <c r="H14" s="6">
        <f t="shared" si="1"/>
        <v>146800</v>
      </c>
    </row>
    <row r="16" spans="1:8" x14ac:dyDescent="0.3">
      <c r="A16" s="12"/>
      <c r="B16" s="12"/>
      <c r="C16" s="12"/>
      <c r="D16" s="11" t="s">
        <v>14</v>
      </c>
      <c r="E16" s="11"/>
      <c r="F16" s="11" t="s">
        <v>14</v>
      </c>
    </row>
    <row r="17" spans="1:15" x14ac:dyDescent="0.3">
      <c r="A17" s="7" t="s">
        <v>11</v>
      </c>
      <c r="B17" s="7"/>
      <c r="C17" s="7"/>
      <c r="D17" s="9" t="s">
        <v>13</v>
      </c>
      <c r="E17" s="9" t="s">
        <v>12</v>
      </c>
      <c r="F17" s="9" t="s">
        <v>10</v>
      </c>
    </row>
    <row r="18" spans="1:15" x14ac:dyDescent="0.3">
      <c r="A18" t="s">
        <v>23</v>
      </c>
      <c r="D18" s="13">
        <v>233000</v>
      </c>
      <c r="E18">
        <v>0.09</v>
      </c>
      <c r="F18" s="2">
        <f>D18*E18</f>
        <v>20970</v>
      </c>
    </row>
    <row r="19" spans="1:15" x14ac:dyDescent="0.3">
      <c r="A19" t="s">
        <v>1</v>
      </c>
      <c r="D19" s="13">
        <v>161000</v>
      </c>
      <c r="E19">
        <v>0.09</v>
      </c>
      <c r="F19" s="2">
        <f t="shared" ref="F19:F20" si="2">D19*E19</f>
        <v>14490</v>
      </c>
    </row>
    <row r="20" spans="1:15" x14ac:dyDescent="0.3">
      <c r="A20" t="s">
        <v>2</v>
      </c>
      <c r="D20" s="13">
        <v>98000</v>
      </c>
      <c r="E20">
        <v>0.09</v>
      </c>
      <c r="F20" s="2">
        <f t="shared" si="2"/>
        <v>8820</v>
      </c>
    </row>
    <row r="21" spans="1:15" x14ac:dyDescent="0.3">
      <c r="D21" s="13"/>
      <c r="F21" s="2"/>
    </row>
    <row r="23" spans="1:15" x14ac:dyDescent="0.3">
      <c r="D23" s="10" t="s">
        <v>14</v>
      </c>
    </row>
    <row r="24" spans="1:15" x14ac:dyDescent="0.3">
      <c r="A24" s="7" t="s">
        <v>15</v>
      </c>
      <c r="B24" s="7"/>
      <c r="C24" s="7"/>
      <c r="D24" s="9" t="s">
        <v>10</v>
      </c>
    </row>
    <row r="25" spans="1:15" x14ac:dyDescent="0.3">
      <c r="A25" t="s">
        <v>23</v>
      </c>
      <c r="D25" s="2">
        <v>3476</v>
      </c>
    </row>
    <row r="26" spans="1:15" x14ac:dyDescent="0.3">
      <c r="A26" t="s">
        <v>1</v>
      </c>
      <c r="D26" s="2">
        <v>5476</v>
      </c>
    </row>
    <row r="27" spans="1:15" x14ac:dyDescent="0.3">
      <c r="A27" t="s">
        <v>2</v>
      </c>
      <c r="D27" s="2">
        <v>1840</v>
      </c>
    </row>
    <row r="30" spans="1:15" x14ac:dyDescent="0.3">
      <c r="D30" t="s">
        <v>17</v>
      </c>
      <c r="E30">
        <v>0</v>
      </c>
      <c r="F30">
        <v>1</v>
      </c>
      <c r="G30">
        <v>2</v>
      </c>
      <c r="H30">
        <v>3</v>
      </c>
      <c r="I30">
        <v>4</v>
      </c>
      <c r="J30">
        <v>5</v>
      </c>
      <c r="K30">
        <v>6</v>
      </c>
      <c r="L30">
        <v>7</v>
      </c>
      <c r="M30">
        <v>8</v>
      </c>
      <c r="N30">
        <v>9</v>
      </c>
      <c r="O30">
        <v>10</v>
      </c>
    </row>
    <row r="31" spans="1:15" x14ac:dyDescent="0.3">
      <c r="A31" s="1" t="s">
        <v>23</v>
      </c>
      <c r="E31" s="6" t="s">
        <v>18</v>
      </c>
    </row>
    <row r="32" spans="1:15" x14ac:dyDescent="0.3">
      <c r="A32" t="s">
        <v>29</v>
      </c>
      <c r="E32" s="6">
        <f>H12</f>
        <v>77800</v>
      </c>
    </row>
    <row r="33" spans="1:15" x14ac:dyDescent="0.3">
      <c r="A33" t="s">
        <v>19</v>
      </c>
      <c r="F33" s="15">
        <f>$F$18</f>
        <v>20970</v>
      </c>
      <c r="G33" s="15">
        <f t="shared" ref="G33:O33" si="3">$F$18</f>
        <v>20970</v>
      </c>
      <c r="H33" s="15">
        <f t="shared" si="3"/>
        <v>20970</v>
      </c>
      <c r="I33" s="15">
        <f t="shared" si="3"/>
        <v>20970</v>
      </c>
      <c r="J33" s="15">
        <f t="shared" si="3"/>
        <v>20970</v>
      </c>
      <c r="K33" s="15">
        <f t="shared" si="3"/>
        <v>20970</v>
      </c>
      <c r="L33" s="15">
        <f t="shared" si="3"/>
        <v>20970</v>
      </c>
      <c r="M33" s="15">
        <f t="shared" si="3"/>
        <v>20970</v>
      </c>
      <c r="N33" s="15">
        <f t="shared" si="3"/>
        <v>20970</v>
      </c>
      <c r="O33" s="15">
        <f t="shared" si="3"/>
        <v>20970</v>
      </c>
    </row>
    <row r="34" spans="1:15" x14ac:dyDescent="0.3">
      <c r="A34" t="s">
        <v>20</v>
      </c>
      <c r="E34" s="4"/>
      <c r="F34" s="17">
        <f>$D$25</f>
        <v>3476</v>
      </c>
      <c r="G34" s="17">
        <f t="shared" ref="G34:O34" si="4">$D$25</f>
        <v>3476</v>
      </c>
      <c r="H34" s="17">
        <f t="shared" si="4"/>
        <v>3476</v>
      </c>
      <c r="I34" s="17">
        <f t="shared" si="4"/>
        <v>3476</v>
      </c>
      <c r="J34" s="17">
        <f t="shared" si="4"/>
        <v>3476</v>
      </c>
      <c r="K34" s="17">
        <f t="shared" si="4"/>
        <v>3476</v>
      </c>
      <c r="L34" s="17">
        <f t="shared" si="4"/>
        <v>3476</v>
      </c>
      <c r="M34" s="17">
        <f t="shared" si="4"/>
        <v>3476</v>
      </c>
      <c r="N34" s="17">
        <f t="shared" si="4"/>
        <v>3476</v>
      </c>
      <c r="O34" s="17">
        <f t="shared" si="4"/>
        <v>3476</v>
      </c>
    </row>
    <row r="35" spans="1:15" ht="14.5" thickBot="1" x14ac:dyDescent="0.35">
      <c r="A35" s="16" t="s">
        <v>27</v>
      </c>
      <c r="E35" s="18">
        <f>SUM(E32:E34)</f>
        <v>77800</v>
      </c>
      <c r="F35" s="18">
        <f t="shared" ref="F35:O35" si="5">SUM(F32:F34)</f>
        <v>24446</v>
      </c>
      <c r="G35" s="18">
        <f t="shared" si="5"/>
        <v>24446</v>
      </c>
      <c r="H35" s="18">
        <f t="shared" si="5"/>
        <v>24446</v>
      </c>
      <c r="I35" s="18">
        <f t="shared" si="5"/>
        <v>24446</v>
      </c>
      <c r="J35" s="18">
        <f t="shared" si="5"/>
        <v>24446</v>
      </c>
      <c r="K35" s="18">
        <f t="shared" si="5"/>
        <v>24446</v>
      </c>
      <c r="L35" s="18">
        <f t="shared" si="5"/>
        <v>24446</v>
      </c>
      <c r="M35" s="18">
        <f t="shared" si="5"/>
        <v>24446</v>
      </c>
      <c r="N35" s="18">
        <f t="shared" si="5"/>
        <v>24446</v>
      </c>
      <c r="O35" s="18">
        <f t="shared" si="5"/>
        <v>24446</v>
      </c>
    </row>
    <row r="36" spans="1:15" ht="14.5" thickTop="1" x14ac:dyDescent="0.3"/>
    <row r="37" spans="1:15" ht="14.5" thickBot="1" x14ac:dyDescent="0.35">
      <c r="A37" t="s">
        <v>24</v>
      </c>
      <c r="E37" s="19">
        <f>NPV(D3,F35:O35)+E35</f>
        <v>257724.68805888359</v>
      </c>
      <c r="F37" t="str">
        <f ca="1">_xlfn.FORMULATEXT(E37)</f>
        <v>=NPV(D3,F35:O35)+E35</v>
      </c>
    </row>
    <row r="38" spans="1:15" ht="14.5" thickTop="1" x14ac:dyDescent="0.3"/>
    <row r="40" spans="1:15" x14ac:dyDescent="0.3">
      <c r="D40" t="s">
        <v>17</v>
      </c>
      <c r="E40">
        <v>0</v>
      </c>
      <c r="F40">
        <v>1</v>
      </c>
      <c r="G40">
        <v>2</v>
      </c>
      <c r="H40">
        <v>3</v>
      </c>
      <c r="I40">
        <v>4</v>
      </c>
      <c r="J40">
        <v>5</v>
      </c>
      <c r="K40">
        <v>6</v>
      </c>
      <c r="L40">
        <v>7</v>
      </c>
      <c r="M40">
        <v>8</v>
      </c>
      <c r="N40">
        <v>9</v>
      </c>
      <c r="O40">
        <v>10</v>
      </c>
    </row>
    <row r="41" spans="1:15" x14ac:dyDescent="0.3">
      <c r="A41" s="1" t="s">
        <v>1</v>
      </c>
      <c r="E41" s="6" t="s">
        <v>18</v>
      </c>
    </row>
    <row r="42" spans="1:15" x14ac:dyDescent="0.3">
      <c r="A42" t="s">
        <v>29</v>
      </c>
      <c r="E42" s="6">
        <f>H13</f>
        <v>103800</v>
      </c>
    </row>
    <row r="43" spans="1:15" x14ac:dyDescent="0.3">
      <c r="A43" t="s">
        <v>19</v>
      </c>
      <c r="F43" s="15">
        <f>$F$19</f>
        <v>14490</v>
      </c>
      <c r="G43" s="15">
        <f t="shared" ref="G43:O43" si="6">$F$19</f>
        <v>14490</v>
      </c>
      <c r="H43" s="15">
        <f t="shared" si="6"/>
        <v>14490</v>
      </c>
      <c r="I43" s="15">
        <f t="shared" si="6"/>
        <v>14490</v>
      </c>
      <c r="J43" s="15">
        <f t="shared" si="6"/>
        <v>14490</v>
      </c>
      <c r="K43" s="15">
        <f t="shared" si="6"/>
        <v>14490</v>
      </c>
      <c r="L43" s="15">
        <f t="shared" si="6"/>
        <v>14490</v>
      </c>
      <c r="M43" s="15">
        <f t="shared" si="6"/>
        <v>14490</v>
      </c>
      <c r="N43" s="15">
        <f t="shared" si="6"/>
        <v>14490</v>
      </c>
      <c r="O43" s="15">
        <f t="shared" si="6"/>
        <v>14490</v>
      </c>
    </row>
    <row r="44" spans="1:15" x14ac:dyDescent="0.3">
      <c r="A44" t="s">
        <v>20</v>
      </c>
      <c r="E44" s="4"/>
      <c r="F44" s="17">
        <f>$D$26</f>
        <v>5476</v>
      </c>
      <c r="G44" s="17">
        <f t="shared" ref="G44:O44" si="7">$D$26</f>
        <v>5476</v>
      </c>
      <c r="H44" s="17">
        <f t="shared" si="7"/>
        <v>5476</v>
      </c>
      <c r="I44" s="17">
        <f t="shared" si="7"/>
        <v>5476</v>
      </c>
      <c r="J44" s="17">
        <f t="shared" si="7"/>
        <v>5476</v>
      </c>
      <c r="K44" s="17">
        <f t="shared" si="7"/>
        <v>5476</v>
      </c>
      <c r="L44" s="17">
        <f t="shared" si="7"/>
        <v>5476</v>
      </c>
      <c r="M44" s="17">
        <f t="shared" si="7"/>
        <v>5476</v>
      </c>
      <c r="N44" s="17">
        <f t="shared" si="7"/>
        <v>5476</v>
      </c>
      <c r="O44" s="17">
        <f t="shared" si="7"/>
        <v>5476</v>
      </c>
    </row>
    <row r="45" spans="1:15" ht="14.5" thickBot="1" x14ac:dyDescent="0.35">
      <c r="A45" s="16" t="s">
        <v>27</v>
      </c>
      <c r="E45" s="18">
        <f>SUM(E42:E44)</f>
        <v>103800</v>
      </c>
      <c r="F45" s="18">
        <f t="shared" ref="F45" si="8">SUM(F42:F44)</f>
        <v>19966</v>
      </c>
      <c r="G45" s="18">
        <f t="shared" ref="G45" si="9">SUM(G42:G44)</f>
        <v>19966</v>
      </c>
      <c r="H45" s="18">
        <f t="shared" ref="H45" si="10">SUM(H42:H44)</f>
        <v>19966</v>
      </c>
      <c r="I45" s="18">
        <f t="shared" ref="I45" si="11">SUM(I42:I44)</f>
        <v>19966</v>
      </c>
      <c r="J45" s="18">
        <f t="shared" ref="J45" si="12">SUM(J42:J44)</f>
        <v>19966</v>
      </c>
      <c r="K45" s="18">
        <f t="shared" ref="K45" si="13">SUM(K42:K44)</f>
        <v>19966</v>
      </c>
      <c r="L45" s="18">
        <f t="shared" ref="L45" si="14">SUM(L42:L44)</f>
        <v>19966</v>
      </c>
      <c r="M45" s="18">
        <f t="shared" ref="M45" si="15">SUM(M42:M44)</f>
        <v>19966</v>
      </c>
      <c r="N45" s="18">
        <f t="shared" ref="N45" si="16">SUM(N42:N44)</f>
        <v>19966</v>
      </c>
      <c r="O45" s="18">
        <f t="shared" ref="O45" si="17">SUM(O42:O44)</f>
        <v>19966</v>
      </c>
    </row>
    <row r="46" spans="1:15" ht="14.5" thickTop="1" x14ac:dyDescent="0.3"/>
    <row r="47" spans="1:15" ht="14.5" thickBot="1" x14ac:dyDescent="0.35">
      <c r="A47" t="s">
        <v>25</v>
      </c>
      <c r="E47" s="19">
        <f>NPV(D3,F45:O45)+E45</f>
        <v>250751.49806854577</v>
      </c>
      <c r="F47" t="str">
        <f ca="1">_xlfn.FORMULATEXT(E47)</f>
        <v>=NPV(D3,F45:O45)+E45</v>
      </c>
    </row>
    <row r="48" spans="1:15" ht="14.5" thickTop="1" x14ac:dyDescent="0.3"/>
    <row r="50" spans="1:15" x14ac:dyDescent="0.3">
      <c r="D50" t="s">
        <v>17</v>
      </c>
      <c r="E50">
        <v>0</v>
      </c>
      <c r="F50">
        <v>1</v>
      </c>
      <c r="G50">
        <v>2</v>
      </c>
      <c r="H50">
        <v>3</v>
      </c>
      <c r="I50">
        <v>4</v>
      </c>
      <c r="J50">
        <v>5</v>
      </c>
      <c r="K50">
        <v>6</v>
      </c>
      <c r="L50">
        <v>7</v>
      </c>
      <c r="M50">
        <v>8</v>
      </c>
      <c r="N50">
        <v>9</v>
      </c>
      <c r="O50">
        <v>10</v>
      </c>
    </row>
    <row r="51" spans="1:15" x14ac:dyDescent="0.3">
      <c r="A51" s="1" t="s">
        <v>2</v>
      </c>
      <c r="E51" s="6" t="s">
        <v>18</v>
      </c>
    </row>
    <row r="52" spans="1:15" x14ac:dyDescent="0.3">
      <c r="A52" t="s">
        <v>29</v>
      </c>
      <c r="E52" s="6">
        <f>H14</f>
        <v>146800</v>
      </c>
    </row>
    <row r="53" spans="1:15" x14ac:dyDescent="0.3">
      <c r="A53" t="s">
        <v>19</v>
      </c>
      <c r="F53" s="15">
        <f>$F$20</f>
        <v>8820</v>
      </c>
      <c r="G53" s="15">
        <f t="shared" ref="G53:O53" si="18">$F$20</f>
        <v>8820</v>
      </c>
      <c r="H53" s="15">
        <f t="shared" si="18"/>
        <v>8820</v>
      </c>
      <c r="I53" s="15">
        <f t="shared" si="18"/>
        <v>8820</v>
      </c>
      <c r="J53" s="15">
        <f t="shared" si="18"/>
        <v>8820</v>
      </c>
      <c r="K53" s="15">
        <f t="shared" si="18"/>
        <v>8820</v>
      </c>
      <c r="L53" s="15">
        <f t="shared" si="18"/>
        <v>8820</v>
      </c>
      <c r="M53" s="15">
        <f t="shared" si="18"/>
        <v>8820</v>
      </c>
      <c r="N53" s="15">
        <f t="shared" si="18"/>
        <v>8820</v>
      </c>
      <c r="O53" s="15">
        <f t="shared" si="18"/>
        <v>8820</v>
      </c>
    </row>
    <row r="54" spans="1:15" x14ac:dyDescent="0.3">
      <c r="A54" t="s">
        <v>20</v>
      </c>
      <c r="E54" s="4"/>
      <c r="F54" s="17">
        <f>$D$27</f>
        <v>1840</v>
      </c>
      <c r="G54" s="17">
        <f t="shared" ref="G54:O54" si="19">$D$27</f>
        <v>1840</v>
      </c>
      <c r="H54" s="17">
        <f t="shared" si="19"/>
        <v>1840</v>
      </c>
      <c r="I54" s="17">
        <f t="shared" si="19"/>
        <v>1840</v>
      </c>
      <c r="J54" s="17">
        <f t="shared" si="19"/>
        <v>1840</v>
      </c>
      <c r="K54" s="17">
        <f t="shared" si="19"/>
        <v>1840</v>
      </c>
      <c r="L54" s="17">
        <f t="shared" si="19"/>
        <v>1840</v>
      </c>
      <c r="M54" s="17">
        <f t="shared" si="19"/>
        <v>1840</v>
      </c>
      <c r="N54" s="17">
        <f t="shared" si="19"/>
        <v>1840</v>
      </c>
      <c r="O54" s="17">
        <f t="shared" si="19"/>
        <v>1840</v>
      </c>
    </row>
    <row r="55" spans="1:15" ht="14.5" thickBot="1" x14ac:dyDescent="0.35">
      <c r="A55" s="16" t="s">
        <v>27</v>
      </c>
      <c r="E55" s="18">
        <f>SUM(E52:E54)</f>
        <v>146800</v>
      </c>
      <c r="F55" s="18">
        <f t="shared" ref="F55" si="20">SUM(F52:F54)</f>
        <v>10660</v>
      </c>
      <c r="G55" s="18">
        <f t="shared" ref="G55" si="21">SUM(G52:G54)</f>
        <v>10660</v>
      </c>
      <c r="H55" s="18">
        <f t="shared" ref="H55" si="22">SUM(H52:H54)</f>
        <v>10660</v>
      </c>
      <c r="I55" s="18">
        <f t="shared" ref="I55" si="23">SUM(I52:I54)</f>
        <v>10660</v>
      </c>
      <c r="J55" s="18">
        <f t="shared" ref="J55" si="24">SUM(J52:J54)</f>
        <v>10660</v>
      </c>
      <c r="K55" s="18">
        <f t="shared" ref="K55" si="25">SUM(K52:K54)</f>
        <v>10660</v>
      </c>
      <c r="L55" s="18">
        <f t="shared" ref="L55" si="26">SUM(L52:L54)</f>
        <v>10660</v>
      </c>
      <c r="M55" s="18">
        <f t="shared" ref="M55" si="27">SUM(M52:M54)</f>
        <v>10660</v>
      </c>
      <c r="N55" s="18">
        <f t="shared" ref="N55" si="28">SUM(N52:N54)</f>
        <v>10660</v>
      </c>
      <c r="O55" s="18">
        <f t="shared" ref="O55" si="29">SUM(O52:O54)</f>
        <v>10660</v>
      </c>
    </row>
    <row r="56" spans="1:15" ht="14.5" thickTop="1" x14ac:dyDescent="0.3"/>
    <row r="57" spans="1:15" ht="14.5" thickBot="1" x14ac:dyDescent="0.35">
      <c r="A57" t="s">
        <v>26</v>
      </c>
      <c r="E57" s="19">
        <f>NPV(D3,F55:O55)+E55</f>
        <v>225258.52796808066</v>
      </c>
      <c r="F57" t="str">
        <f ca="1">_xlfn.FORMULATEXT(E57)</f>
        <v>=NPV(D3,F55:O55)+E55</v>
      </c>
    </row>
    <row r="58" spans="1:15" ht="14.5" thickTop="1" x14ac:dyDescent="0.3"/>
  </sheetData>
  <phoneticPr fontId="3" type="noConversion"/>
  <printOptions headings="1" gridLines="1"/>
  <pageMargins left="0.7" right="0.7" top="0.75" bottom="0.75" header="0.3" footer="0.3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附录A</vt:lpstr>
      <vt:lpstr>APPENDIX 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Stella Hu</cp:lastModifiedBy>
  <cp:lastPrinted>2019-11-15T14:12:14Z</cp:lastPrinted>
  <dcterms:created xsi:type="dcterms:W3CDTF">2019-11-14T22:18:17Z</dcterms:created>
  <dcterms:modified xsi:type="dcterms:W3CDTF">2022-10-31T16:15:41Z</dcterms:modified>
</cp:coreProperties>
</file>